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СУ\"/>
    </mc:Choice>
  </mc:AlternateContent>
  <bookViews>
    <workbookView xWindow="480" yWindow="170" windowWidth="23040" windowHeight="84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Лист1!$A$1:$G$107</definedName>
  </definedNames>
  <calcPr calcId="152511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31" i="1"/>
  <c r="F32" i="1"/>
  <c r="F33" i="1"/>
  <c r="F36" i="1"/>
  <c r="F37" i="1"/>
  <c r="F39" i="1"/>
  <c r="F43" i="1"/>
  <c r="F44" i="1"/>
  <c r="F45" i="1"/>
  <c r="F46" i="1"/>
  <c r="F47" i="1"/>
  <c r="F48" i="1"/>
  <c r="F49" i="1"/>
  <c r="F50" i="1"/>
  <c r="F51" i="1"/>
  <c r="F52" i="1"/>
  <c r="F53" i="1"/>
  <c r="F55" i="1"/>
  <c r="F57" i="1"/>
  <c r="F58" i="1"/>
  <c r="F59" i="1"/>
  <c r="F62" i="1"/>
  <c r="F63" i="1"/>
  <c r="F64" i="1"/>
  <c r="F66" i="1"/>
  <c r="F67" i="1"/>
  <c r="F68" i="1"/>
  <c r="F69" i="1"/>
  <c r="F70" i="1"/>
  <c r="F73" i="1"/>
  <c r="F74" i="1"/>
  <c r="F75" i="1"/>
  <c r="F76" i="1"/>
  <c r="F77" i="1"/>
  <c r="F79" i="1"/>
  <c r="F80" i="1"/>
  <c r="F83" i="1"/>
  <c r="F84" i="1"/>
  <c r="F85" i="1"/>
  <c r="F86" i="1"/>
  <c r="F87" i="1"/>
  <c r="F88" i="1"/>
  <c r="F89" i="1"/>
  <c r="F90" i="1"/>
  <c r="F95" i="1"/>
  <c r="F96" i="1"/>
  <c r="F97" i="1"/>
  <c r="D81" i="1"/>
  <c r="D71" i="1"/>
  <c r="D54" i="1"/>
  <c r="D41" i="1"/>
  <c r="D17" i="1" s="1"/>
  <c r="E99" i="1"/>
  <c r="E98" i="1"/>
  <c r="E81" i="1"/>
  <c r="E71" i="1"/>
  <c r="E65" i="1"/>
  <c r="E54" i="1"/>
  <c r="E41" i="1"/>
  <c r="E29" i="1"/>
  <c r="E19" i="1"/>
  <c r="F19" i="1" s="1"/>
  <c r="F99" i="1" l="1"/>
  <c r="F65" i="1"/>
  <c r="F29" i="1"/>
  <c r="F81" i="1"/>
  <c r="F71" i="1"/>
  <c r="F54" i="1"/>
  <c r="F98" i="1"/>
  <c r="F41" i="1"/>
  <c r="E17" i="1"/>
  <c r="E92" i="1" s="1"/>
  <c r="F92" i="1" l="1"/>
  <c r="F17" i="1"/>
</calcChain>
</file>

<file path=xl/sharedStrings.xml><?xml version="1.0" encoding="utf-8"?>
<sst xmlns="http://schemas.openxmlformats.org/spreadsheetml/2006/main" count="278" uniqueCount="191">
  <si>
    <t>Приложение 1</t>
  </si>
  <si>
    <r>
      <t xml:space="preserve">к </t>
    </r>
    <r>
      <rPr>
        <u/>
        <sz val="12"/>
        <rFont val="Times New Roman"/>
        <family val="1"/>
        <charset val="204"/>
      </rPr>
      <t>Правилам</t>
    </r>
    <r>
      <rPr>
        <sz val="12"/>
        <rFont val="Times New Roman"/>
        <family val="1"/>
        <charset val="204"/>
      </rPr>
      <t xml:space="preserve"> утверждения</t>
    </r>
  </si>
  <si>
    <t>предельного уровня тарифов</t>
  </si>
  <si>
    <t>(цен, ставок сборов) и тарифных</t>
  </si>
  <si>
    <t>смет на регулируемые услуги</t>
  </si>
  <si>
    <t>(товары, работы) субъектов</t>
  </si>
  <si>
    <t>естественных монополий</t>
  </si>
  <si>
    <t>Сведения о ходе исполнении тарифной сметы на услуги по передаче и распределению тепловой энергии</t>
  </si>
  <si>
    <t>ТОО "Теплотранзит Караганда"</t>
  </si>
  <si>
    <t>№ п/п</t>
  </si>
  <si>
    <t xml:space="preserve">Наименование показателей   </t>
  </si>
  <si>
    <t xml:space="preserve">Ед. изм </t>
  </si>
  <si>
    <t>Предусмотрено в утвержденной тарифной смете на 2018 год</t>
  </si>
  <si>
    <t>Отклонение в %</t>
  </si>
  <si>
    <t>Причины отклонения</t>
  </si>
  <si>
    <t>1</t>
  </si>
  <si>
    <t>I</t>
  </si>
  <si>
    <t xml:space="preserve">Затраты на производство товаров и предоставление услуг, всего </t>
  </si>
  <si>
    <t>тыс.тенге</t>
  </si>
  <si>
    <t>в том числе:</t>
  </si>
  <si>
    <t>Материальные затраты, всего</t>
  </si>
  <si>
    <t>1.1</t>
  </si>
  <si>
    <t>сырье и материалы, в т.ч.:</t>
  </si>
  <si>
    <t>1.1.1</t>
  </si>
  <si>
    <t>материалы на эксплуатацию</t>
  </si>
  <si>
    <t>1.1.2</t>
  </si>
  <si>
    <t>химические реагенты</t>
  </si>
  <si>
    <t>1.1.3</t>
  </si>
  <si>
    <t>автошины и аккумуляторы, запчасти</t>
  </si>
  <si>
    <t>1.1.4</t>
  </si>
  <si>
    <t>аварийный запас материалов</t>
  </si>
  <si>
    <t>1.2</t>
  </si>
  <si>
    <t>покупная вода</t>
  </si>
  <si>
    <t>1.3</t>
  </si>
  <si>
    <t>ГСМ</t>
  </si>
  <si>
    <t>1.4</t>
  </si>
  <si>
    <t>электроэнергия</t>
  </si>
  <si>
    <t>2</t>
  </si>
  <si>
    <t>Затраты на оплату труда, всего</t>
  </si>
  <si>
    <t>2.1</t>
  </si>
  <si>
    <t>заработная плата ПП</t>
  </si>
  <si>
    <t>2.2</t>
  </si>
  <si>
    <t>социальный налог ПП</t>
  </si>
  <si>
    <t>2.3.</t>
  </si>
  <si>
    <t>социальное страхование ПП</t>
  </si>
  <si>
    <t>обязательные профессиональные пенсионные взносы</t>
  </si>
  <si>
    <t>2.4.</t>
  </si>
  <si>
    <t>отчисления ОСМС</t>
  </si>
  <si>
    <t>3</t>
  </si>
  <si>
    <t>Амортизация</t>
  </si>
  <si>
    <t>4</t>
  </si>
  <si>
    <t xml:space="preserve">Ремонт, всего </t>
  </si>
  <si>
    <t>4.1</t>
  </si>
  <si>
    <t xml:space="preserve">текущийй ремонт, не приводящий к росту стоимости основных фондов </t>
  </si>
  <si>
    <t>4.2</t>
  </si>
  <si>
    <t>система диспетчерского учета тепловой энергии</t>
  </si>
  <si>
    <t>5</t>
  </si>
  <si>
    <t>Прочие затраты, всего</t>
  </si>
  <si>
    <t>5.1</t>
  </si>
  <si>
    <t>услуги автотранспорта</t>
  </si>
  <si>
    <t>5.2</t>
  </si>
  <si>
    <t>обслуживание систем пожарной сигнализации</t>
  </si>
  <si>
    <t>5.3</t>
  </si>
  <si>
    <t>техосмотр</t>
  </si>
  <si>
    <t>5.4</t>
  </si>
  <si>
    <t>услуги гидрометра</t>
  </si>
  <si>
    <t>5.5</t>
  </si>
  <si>
    <t>охрана труда и техника безопасности</t>
  </si>
  <si>
    <t>5.6</t>
  </si>
  <si>
    <t>подготовка кадров</t>
  </si>
  <si>
    <t>5.7</t>
  </si>
  <si>
    <t>обслуживание контрольно-измерит. техники</t>
  </si>
  <si>
    <t>5.8</t>
  </si>
  <si>
    <t>проведение технич. испытаний</t>
  </si>
  <si>
    <t>5.9</t>
  </si>
  <si>
    <t>услуги пассажирского транспорта</t>
  </si>
  <si>
    <t>5.10</t>
  </si>
  <si>
    <t>охранные услуги</t>
  </si>
  <si>
    <t>6.</t>
  </si>
  <si>
    <t>Покупка тепловой энергии на возмещение затрат по техническим нормативным потерям</t>
  </si>
  <si>
    <t>тыс.Гкал</t>
  </si>
  <si>
    <t>7</t>
  </si>
  <si>
    <t>II</t>
  </si>
  <si>
    <t xml:space="preserve">Расходы периода, всего </t>
  </si>
  <si>
    <t>Общие административные расходы, всего</t>
  </si>
  <si>
    <t>7.1</t>
  </si>
  <si>
    <t>заработная плата административного персонала</t>
  </si>
  <si>
    <t>7.2</t>
  </si>
  <si>
    <t>социальный налог</t>
  </si>
  <si>
    <t>7.3</t>
  </si>
  <si>
    <t>социальное страхование</t>
  </si>
  <si>
    <t>7.4</t>
  </si>
  <si>
    <t>7.5</t>
  </si>
  <si>
    <t>7.6</t>
  </si>
  <si>
    <t>услуги банка</t>
  </si>
  <si>
    <t>7.7</t>
  </si>
  <si>
    <t>амортизация основных средств</t>
  </si>
  <si>
    <t>7.8</t>
  </si>
  <si>
    <t>амортизация НМА</t>
  </si>
  <si>
    <t>7.9</t>
  </si>
  <si>
    <t>налоговые платежи и сборы</t>
  </si>
  <si>
    <t>7.9.1</t>
  </si>
  <si>
    <t>загрязнение воздуха</t>
  </si>
  <si>
    <t>7.9.2</t>
  </si>
  <si>
    <t>плата за пользование земельными участками</t>
  </si>
  <si>
    <t>7.9.3</t>
  </si>
  <si>
    <t>радиочастотный сбор</t>
  </si>
  <si>
    <t>7.9.4</t>
  </si>
  <si>
    <t>налог на транспорт</t>
  </si>
  <si>
    <t>7.9.5</t>
  </si>
  <si>
    <t>налог на имущество</t>
  </si>
  <si>
    <t>7.10</t>
  </si>
  <si>
    <t>коммунальные услуги</t>
  </si>
  <si>
    <t>7.10.1</t>
  </si>
  <si>
    <t>дезинфекция</t>
  </si>
  <si>
    <t>7.10.2</t>
  </si>
  <si>
    <t>водоснабжение бытовое</t>
  </si>
  <si>
    <t>7.10.3</t>
  </si>
  <si>
    <t>канализация бытовая</t>
  </si>
  <si>
    <t>7.10.4</t>
  </si>
  <si>
    <t>вывоз мусора бытового</t>
  </si>
  <si>
    <t>7.10.5</t>
  </si>
  <si>
    <t>теплоэнергия</t>
  </si>
  <si>
    <t>7.11</t>
  </si>
  <si>
    <t>командировочные расходы</t>
  </si>
  <si>
    <t>7.12</t>
  </si>
  <si>
    <t>аудиторские услуги</t>
  </si>
  <si>
    <t>7.13</t>
  </si>
  <si>
    <t>услуги связи</t>
  </si>
  <si>
    <t>7.14</t>
  </si>
  <si>
    <t>юридические, нотариальные услуги</t>
  </si>
  <si>
    <t>7.15</t>
  </si>
  <si>
    <t>другие расходы</t>
  </si>
  <si>
    <t>7.15.1</t>
  </si>
  <si>
    <t>канцелярские расходы</t>
  </si>
  <si>
    <t>7.15.2</t>
  </si>
  <si>
    <t>аренда общехозяйственного назначения</t>
  </si>
  <si>
    <t>7.15.3</t>
  </si>
  <si>
    <t>информационные и почтовые услуги</t>
  </si>
  <si>
    <t>7.15.4</t>
  </si>
  <si>
    <t>содержание машинописной техники</t>
  </si>
  <si>
    <t>7.15.5</t>
  </si>
  <si>
    <t>расходы по программным обеспечениям</t>
  </si>
  <si>
    <t>7.15.6</t>
  </si>
  <si>
    <t>периодическая печать</t>
  </si>
  <si>
    <t>7.15.7</t>
  </si>
  <si>
    <t>страхование ГПО владельцев автотранспортных средств</t>
  </si>
  <si>
    <t>7.15.8</t>
  </si>
  <si>
    <t>страхование ГПО работодателя</t>
  </si>
  <si>
    <t>8</t>
  </si>
  <si>
    <t>Расходы на выплату вознаграждений</t>
  </si>
  <si>
    <t>III</t>
  </si>
  <si>
    <t>Всего затрат на предоставление услуг</t>
  </si>
  <si>
    <t>IV</t>
  </si>
  <si>
    <t>Доход (РБА*СП)</t>
  </si>
  <si>
    <t>V</t>
  </si>
  <si>
    <t>Регулируемая база задействованных активов (РБА)</t>
  </si>
  <si>
    <t>VI</t>
  </si>
  <si>
    <t>Всего доходов</t>
  </si>
  <si>
    <t>VII</t>
  </si>
  <si>
    <t>Объем оказываемых услуг</t>
  </si>
  <si>
    <t>тыс. Гкал</t>
  </si>
  <si>
    <t>VIII</t>
  </si>
  <si>
    <t xml:space="preserve">Нормативные технические потери </t>
  </si>
  <si>
    <t>%</t>
  </si>
  <si>
    <t>IX</t>
  </si>
  <si>
    <t xml:space="preserve">Тариф (без НДС)                        </t>
  </si>
  <si>
    <t>тенге/Гкал</t>
  </si>
  <si>
    <t>Рост цен поставщиков</t>
  </si>
  <si>
    <t>Приобретение программного обеспечения для диспетчерского учета тепловой энергии и информационно-графического программного комплекса ТГИД-07, увеличение стоимости нематериальных активов</t>
  </si>
  <si>
    <t>1) Снижение потребления воды от проведения мероприятий по  реконструкции тепловых сетей и мероприятий инвестиционных программ. 2) Ввод компенсирующего тарифа  ТОО "Караганды Су" за 1м3-99,48 тенге без НДС с 1.03.19г (снижение тарифа на 3,4%)</t>
  </si>
  <si>
    <t xml:space="preserve">Требования действующего законодательства </t>
  </si>
  <si>
    <t xml:space="preserve">Наименование организации:      </t>
  </si>
  <si>
    <t>Адрес:</t>
  </si>
  <si>
    <t>г.Караганда, ул.Пригородная 9/2</t>
  </si>
  <si>
    <t>Телефон:</t>
  </si>
  <si>
    <t>8(7212) 561921</t>
  </si>
  <si>
    <t>Адрес электронной почты:</t>
  </si>
  <si>
    <t>ttk06@mail.ru</t>
  </si>
  <si>
    <t>Фамилия и телефон исполнителя:</t>
  </si>
  <si>
    <t>Руководитель:</t>
  </si>
  <si>
    <t>Дата:</t>
  </si>
  <si>
    <t>Ибрагимов А.С</t>
  </si>
  <si>
    <t>Голубченко Т.П 8(7212) 56 18 13</t>
  </si>
  <si>
    <t>04.06.2019 г.</t>
  </si>
  <si>
    <t>Фактически сложившиеся показатели тарифной сметы (по состоянию на 4.06.2019 года)</t>
  </si>
  <si>
    <t>Отчетный период 2019 год  (по состоянию на 01.06.2019 года)</t>
  </si>
  <si>
    <t>Рост в свзязи с расходами по передаче данных с приборов учета тепла</t>
  </si>
  <si>
    <t xml:space="preserve"> В тарифной смете затраты предусмотрены не в полном объеме, рост стоимости товаров/услуг</t>
  </si>
  <si>
    <t>Исполнение по статье подлежит до конца года</t>
  </si>
  <si>
    <t>Подлежит к исполнению до конца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</si>
</sst>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"/>
    <numFmt numFmtId="168" formatCode="_-* #,##0_р_._-;\-* #,##0_р_._-;_-* &quot;-&quot;??_р_._-;_-@_-"/>
    <numFmt numFmtId="169" formatCode="#,##0.00_р_."/>
    <numFmt numFmtId="170" formatCode="_-* #,##0.0\ _₽_-;\-* #,##0.0\ _₽_-;_-* &quot;-&quot;??\ _₽_-;_-@_-"/>
    <numFmt numFmtId="171" formatCode="_-* #,##0\ _₽_-;\-* #,##0\ _₽_-;_-* &quot;-&quot;??\ _₽_-;_-@_-"/>
    <numFmt numFmtId="172" formatCode="_-* #,##0.0_р_._-;\-* #,##0.0_р_._-;_-* &quot;-&quot;??_р_._-;_-@_-"/>
    <numFmt numFmtId="173" formatCode="#,##0.0_ ;\-#,##0.0\ "/>
  </numFmts>
  <fonts count="43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8"/>
      <color theme="10"/>
      <name val="Times New Roman Cyr"/>
      <family val="1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10" fillId="0" borderId="0"/>
    <xf numFmtId="0" fontId="11" fillId="1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1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1" fillId="1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1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1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1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1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1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1" fillId="2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1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1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1" fillId="2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169" fontId="13" fillId="0" borderId="0"/>
    <xf numFmtId="9" fontId="13" fillId="0" borderId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4" fillId="20" borderId="2" applyNumberFormat="0" applyAlignment="0" applyProtection="0"/>
    <xf numFmtId="0" fontId="15" fillId="33" borderId="3" applyNumberFormat="0" applyAlignment="0" applyProtection="0"/>
    <xf numFmtId="0" fontId="16" fillId="33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34" borderId="8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0"/>
    <xf numFmtId="0" fontId="28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0" fontId="19" fillId="0" borderId="0"/>
    <xf numFmtId="0" fontId="2" fillId="0" borderId="0"/>
    <xf numFmtId="0" fontId="19" fillId="0" borderId="0"/>
    <xf numFmtId="0" fontId="29" fillId="0" borderId="0"/>
    <xf numFmtId="0" fontId="19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2" fillId="0" borderId="0">
      <alignment wrapText="1"/>
    </xf>
    <xf numFmtId="0" fontId="33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9" fillId="36" borderId="9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5" fillId="0" borderId="10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8" fillId="17" borderId="0" applyNumberFormat="0" applyBorder="0" applyAlignment="0" applyProtection="0"/>
    <xf numFmtId="0" fontId="39" fillId="0" borderId="0" applyNumberFormat="0" applyFill="0" applyBorder="0" applyAlignment="0" applyProtection="0"/>
  </cellStyleXfs>
  <cellXfs count="68">
    <xf numFmtId="0" fontId="0" fillId="0" borderId="0" xfId="0"/>
    <xf numFmtId="0" fontId="8" fillId="0" borderId="11" xfId="95" applyFont="1" applyFill="1" applyBorder="1" applyAlignment="1">
      <alignment vertical="center" wrapText="1"/>
    </xf>
    <xf numFmtId="49" fontId="8" fillId="0" borderId="11" xfId="95" applyNumberFormat="1" applyFont="1" applyFill="1" applyBorder="1" applyAlignment="1">
      <alignment horizontal="center" vertical="center" wrapText="1"/>
    </xf>
    <xf numFmtId="0" fontId="7" fillId="0" borderId="11" xfId="95" applyFont="1" applyFill="1" applyBorder="1" applyAlignment="1">
      <alignment horizontal="left" vertical="center" wrapText="1"/>
    </xf>
    <xf numFmtId="0" fontId="7" fillId="0" borderId="11" xfId="95" applyFont="1" applyFill="1" applyBorder="1" applyAlignment="1">
      <alignment horizontal="center" vertical="center" wrapText="1"/>
    </xf>
    <xf numFmtId="0" fontId="8" fillId="0" borderId="11" xfId="95" applyFont="1" applyFill="1" applyBorder="1" applyAlignment="1">
      <alignment horizontal="left" vertical="center" wrapText="1"/>
    </xf>
    <xf numFmtId="0" fontId="8" fillId="0" borderId="11" xfId="95" applyFont="1" applyFill="1" applyBorder="1" applyAlignment="1">
      <alignment horizontal="center" vertical="center" wrapText="1"/>
    </xf>
    <xf numFmtId="49" fontId="7" fillId="0" borderId="11" xfId="95" applyNumberFormat="1" applyFont="1" applyFill="1" applyBorder="1" applyAlignment="1">
      <alignment horizontal="center" vertical="center" wrapText="1"/>
    </xf>
    <xf numFmtId="16" fontId="8" fillId="0" borderId="11" xfId="95" applyNumberFormat="1" applyFont="1" applyFill="1" applyBorder="1" applyAlignment="1">
      <alignment horizontal="center" vertical="center"/>
    </xf>
    <xf numFmtId="0" fontId="6" fillId="0" borderId="11" xfId="95" applyFont="1" applyFill="1" applyBorder="1" applyAlignment="1">
      <alignment horizontal="center" vertical="center"/>
    </xf>
    <xf numFmtId="167" fontId="7" fillId="0" borderId="11" xfId="95" applyNumberFormat="1" applyFont="1" applyFill="1" applyBorder="1" applyAlignment="1">
      <alignment horizontal="center" vertical="center" wrapText="1"/>
    </xf>
    <xf numFmtId="49" fontId="8" fillId="0" borderId="12" xfId="95" applyNumberFormat="1" applyFont="1" applyFill="1" applyBorder="1" applyAlignment="1">
      <alignment vertical="center" wrapText="1"/>
    </xf>
    <xf numFmtId="0" fontId="8" fillId="0" borderId="12" xfId="95" applyFont="1" applyFill="1" applyBorder="1" applyAlignment="1">
      <alignment vertical="center" wrapText="1"/>
    </xf>
    <xf numFmtId="49" fontId="8" fillId="0" borderId="11" xfId="2" applyNumberFormat="1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170" fontId="8" fillId="0" borderId="14" xfId="1" applyNumberFormat="1" applyFont="1" applyFill="1" applyBorder="1" applyAlignment="1">
      <alignment horizontal="right" vertical="center"/>
    </xf>
    <xf numFmtId="173" fontId="7" fillId="0" borderId="11" xfId="1" applyNumberFormat="1" applyFont="1" applyBorder="1" applyAlignment="1">
      <alignment vertical="center"/>
    </xf>
    <xf numFmtId="173" fontId="8" fillId="0" borderId="11" xfId="1" applyNumberFormat="1" applyFont="1" applyBorder="1" applyAlignment="1">
      <alignment vertical="center"/>
    </xf>
    <xf numFmtId="170" fontId="42" fillId="0" borderId="0" xfId="1" applyNumberFormat="1" applyFont="1" applyAlignment="1">
      <alignment vertical="center"/>
    </xf>
    <xf numFmtId="170" fontId="42" fillId="0" borderId="11" xfId="1" applyNumberFormat="1" applyFont="1" applyBorder="1" applyAlignment="1">
      <alignment vertical="center"/>
    </xf>
    <xf numFmtId="171" fontId="3" fillId="0" borderId="11" xfId="1" applyNumberFormat="1" applyFont="1" applyFill="1" applyBorder="1" applyAlignment="1">
      <alignment horizontal="center" vertical="center"/>
    </xf>
    <xf numFmtId="170" fontId="41" fillId="0" borderId="0" xfId="1" applyNumberFormat="1" applyFont="1" applyAlignment="1">
      <alignment vertical="center"/>
    </xf>
    <xf numFmtId="43" fontId="7" fillId="0" borderId="1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95" applyFont="1" applyFill="1" applyBorder="1" applyAlignment="1">
      <alignment horizontal="center" vertical="center"/>
    </xf>
    <xf numFmtId="172" fontId="8" fillId="0" borderId="11" xfId="116" applyNumberFormat="1" applyFont="1" applyFill="1" applyBorder="1" applyAlignment="1">
      <alignment horizontal="left" vertical="center" wrapText="1"/>
    </xf>
    <xf numFmtId="172" fontId="3" fillId="0" borderId="11" xfId="116" applyNumberFormat="1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0" fontId="7" fillId="0" borderId="15" xfId="1" applyNumberFormat="1" applyFont="1" applyFill="1" applyBorder="1" applyAlignment="1">
      <alignment horizontal="right" vertical="center"/>
    </xf>
    <xf numFmtId="170" fontId="8" fillId="0" borderId="15" xfId="1" applyNumberFormat="1" applyFont="1" applyFill="1" applyBorder="1" applyAlignment="1">
      <alignment horizontal="right" vertical="center"/>
    </xf>
    <xf numFmtId="170" fontId="9" fillId="0" borderId="11" xfId="1" applyNumberFormat="1" applyFont="1" applyFill="1" applyBorder="1" applyAlignment="1">
      <alignment horizontal="right" vertical="center"/>
    </xf>
    <xf numFmtId="170" fontId="7" fillId="0" borderId="13" xfId="1" applyNumberFormat="1" applyFont="1" applyFill="1" applyBorder="1" applyAlignment="1">
      <alignment horizontal="right" vertical="center"/>
    </xf>
    <xf numFmtId="170" fontId="8" fillId="0" borderId="13" xfId="1" applyNumberFormat="1" applyFont="1" applyFill="1" applyBorder="1" applyAlignment="1">
      <alignment horizontal="right" vertical="center"/>
    </xf>
    <xf numFmtId="170" fontId="8" fillId="0" borderId="11" xfId="1" applyNumberFormat="1" applyFont="1" applyFill="1" applyBorder="1" applyAlignment="1">
      <alignment horizontal="right" vertical="center"/>
    </xf>
    <xf numFmtId="170" fontId="7" fillId="0" borderId="11" xfId="1" applyNumberFormat="1" applyFont="1" applyFill="1" applyBorder="1" applyAlignment="1">
      <alignment horizontal="right" vertical="center"/>
    </xf>
    <xf numFmtId="43" fontId="0" fillId="0" borderId="11" xfId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12" xfId="95" applyFont="1" applyFill="1" applyBorder="1" applyAlignment="1">
      <alignment vertical="center"/>
    </xf>
    <xf numFmtId="0" fontId="3" fillId="0" borderId="11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4" applyFont="1" applyFill="1" applyAlignment="1">
      <alignment horizontal="right" vertical="center"/>
    </xf>
    <xf numFmtId="0" fontId="2" fillId="0" borderId="0" xfId="2" applyAlignment="1">
      <alignment vertical="center"/>
    </xf>
    <xf numFmtId="0" fontId="3" fillId="0" borderId="0" xfId="4" applyFont="1" applyFill="1"/>
    <xf numFmtId="0" fontId="4" fillId="0" borderId="0" xfId="4" applyFont="1" applyFill="1"/>
    <xf numFmtId="0" fontId="3" fillId="0" borderId="0" xfId="4" applyFont="1" applyFill="1" applyBorder="1"/>
    <xf numFmtId="166" fontId="3" fillId="0" borderId="0" xfId="4" applyNumberFormat="1" applyFont="1" applyFill="1" applyBorder="1"/>
    <xf numFmtId="168" fontId="3" fillId="0" borderId="0" xfId="116" applyNumberFormat="1" applyFont="1" applyFill="1" applyBorder="1"/>
    <xf numFmtId="0" fontId="6" fillId="0" borderId="0" xfId="4" applyFont="1" applyFill="1" applyBorder="1"/>
    <xf numFmtId="0" fontId="39" fillId="0" borderId="0" xfId="121" applyFill="1" applyBorder="1"/>
    <xf numFmtId="0" fontId="7" fillId="0" borderId="11" xfId="4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49" fontId="7" fillId="0" borderId="11" xfId="2" applyNumberFormat="1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2" fontId="7" fillId="0" borderId="11" xfId="4" applyNumberFormat="1" applyFont="1" applyFill="1" applyBorder="1" applyAlignment="1">
      <alignment horizontal="center" vertical="center" wrapText="1"/>
    </xf>
    <xf numFmtId="170" fontId="7" fillId="0" borderId="11" xfId="1" applyNumberFormat="1" applyFont="1" applyFill="1" applyBorder="1" applyAlignment="1">
      <alignment horizontal="center" vertical="center" wrapText="1"/>
    </xf>
    <xf numFmtId="0" fontId="6" fillId="0" borderId="11" xfId="4" applyFont="1" applyFill="1" applyBorder="1" applyAlignment="1">
      <alignment horizontal="center" vertical="center"/>
    </xf>
    <xf numFmtId="49" fontId="7" fillId="0" borderId="11" xfId="95" applyNumberFormat="1" applyFont="1" applyFill="1" applyBorder="1" applyAlignment="1">
      <alignment horizontal="center" vertical="center" wrapText="1"/>
    </xf>
    <xf numFmtId="0" fontId="7" fillId="0" borderId="11" xfId="95" applyFont="1" applyFill="1" applyBorder="1" applyAlignment="1">
      <alignment horizontal="left" vertical="center" wrapText="1"/>
    </xf>
    <xf numFmtId="49" fontId="8" fillId="0" borderId="11" xfId="95" applyNumberFormat="1" applyFont="1" applyFill="1" applyBorder="1" applyAlignment="1">
      <alignment horizontal="center" vertical="center" wrapText="1"/>
    </xf>
    <xf numFmtId="0" fontId="8" fillId="0" borderId="11" xfId="95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22">
    <cellStyle name="_x0005__x001c_" xfId="5"/>
    <cellStyle name="20% - Акцент1 2" xfId="6"/>
    <cellStyle name="20% - Акцент1 3" xfId="7"/>
    <cellStyle name="20% - Акцент1 4" xfId="8"/>
    <cellStyle name="20% - Акцент1 5" xfId="9"/>
    <cellStyle name="20% - Акцент2 2" xfId="10"/>
    <cellStyle name="20% - Акцент2 3" xfId="11"/>
    <cellStyle name="20% - Акцент2 4" xfId="12"/>
    <cellStyle name="20% - Акцент2 5" xfId="13"/>
    <cellStyle name="20% - Акцент3 2" xfId="14"/>
    <cellStyle name="20% - Акцент3 3" xfId="15"/>
    <cellStyle name="20% - Акцент3 4" xfId="16"/>
    <cellStyle name="20% - Акцент3 5" xfId="17"/>
    <cellStyle name="20% - Акцент4 2" xfId="18"/>
    <cellStyle name="20% - Акцент4 3" xfId="19"/>
    <cellStyle name="20% - Акцент4 4" xfId="20"/>
    <cellStyle name="20% - Акцент4 5" xfId="21"/>
    <cellStyle name="20% - Акцент5 2" xfId="22"/>
    <cellStyle name="20% - Акцент5 3" xfId="23"/>
    <cellStyle name="20% - Акцент5 4" xfId="24"/>
    <cellStyle name="20% - Акцент5 5" xfId="25"/>
    <cellStyle name="20% - Акцент6 2" xfId="26"/>
    <cellStyle name="20% - Акцент6 3" xfId="27"/>
    <cellStyle name="20% - Акцент6 4" xfId="28"/>
    <cellStyle name="20% - Акцент6 5" xfId="29"/>
    <cellStyle name="40% - Акцент1 2" xfId="30"/>
    <cellStyle name="40% - Акцент1 3" xfId="31"/>
    <cellStyle name="40% - Акцент1 4" xfId="32"/>
    <cellStyle name="40% - Акцент1 5" xfId="33"/>
    <cellStyle name="40% - Акцент2 2" xfId="34"/>
    <cellStyle name="40% - Акцент2 3" xfId="35"/>
    <cellStyle name="40% - Акцент2 4" xfId="36"/>
    <cellStyle name="40% - Акцент2 5" xfId="37"/>
    <cellStyle name="40% - Акцент3 2" xfId="38"/>
    <cellStyle name="40% - Акцент3 3" xfId="39"/>
    <cellStyle name="40% - Акцент3 4" xfId="40"/>
    <cellStyle name="40% - Акцент3 5" xfId="41"/>
    <cellStyle name="40% - Акцент4 2" xfId="42"/>
    <cellStyle name="40% - Акцент4 3" xfId="43"/>
    <cellStyle name="40% - Акцент4 4" xfId="44"/>
    <cellStyle name="40% - Акцент4 5" xfId="45"/>
    <cellStyle name="40% - Акцент5 2" xfId="46"/>
    <cellStyle name="40% - Акцент5 3" xfId="47"/>
    <cellStyle name="40% - Акцент5 4" xfId="48"/>
    <cellStyle name="40% - Акцент5 5" xfId="49"/>
    <cellStyle name="40% - Акцент6 2" xfId="50"/>
    <cellStyle name="40% - Акцент6 3" xfId="51"/>
    <cellStyle name="40% - Акцент6 4" xfId="52"/>
    <cellStyle name="40% - Акцент6 5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Excel Built-in Comma" xfId="60"/>
    <cellStyle name="Excel Built-in Percent" xfId="61"/>
    <cellStyle name="Акцент1 2" xfId="62"/>
    <cellStyle name="Акцент2 2" xfId="63"/>
    <cellStyle name="Акцент3 2" xfId="64"/>
    <cellStyle name="Акцент4 2" xfId="65"/>
    <cellStyle name="Акцент5 2" xfId="66"/>
    <cellStyle name="Акцент6 2" xfId="67"/>
    <cellStyle name="Ввод  2" xfId="68"/>
    <cellStyle name="Вывод 2" xfId="69"/>
    <cellStyle name="Вычисление 2" xfId="70"/>
    <cellStyle name="Гиперссылка" xfId="121" builtinId="8"/>
    <cellStyle name="Гиперссылка 2" xfId="71"/>
    <cellStyle name="Гиперссылка 3" xfId="72"/>
    <cellStyle name="Денежный 2" xfId="73"/>
    <cellStyle name="Заголовок 1 2" xfId="74"/>
    <cellStyle name="Заголовок 2 2" xfId="75"/>
    <cellStyle name="Заголовок 3 2" xfId="76"/>
    <cellStyle name="Заголовок 4 2" xfId="77"/>
    <cellStyle name="Итог 2" xfId="78"/>
    <cellStyle name="Контрольная ячейка 2" xfId="79"/>
    <cellStyle name="Название 2" xfId="80"/>
    <cellStyle name="Нейтральный 2" xfId="81"/>
    <cellStyle name="Обычный" xfId="0" builtinId="0"/>
    <cellStyle name="Обычный 19" xfId="82"/>
    <cellStyle name="Обычный 2" xfId="83"/>
    <cellStyle name="Обычный 2 2" xfId="84"/>
    <cellStyle name="Обычный 2 2 2" xfId="85"/>
    <cellStyle name="Обычный 2 3" xfId="86"/>
    <cellStyle name="Обычный 2 4" xfId="87"/>
    <cellStyle name="Обычный 3" xfId="88"/>
    <cellStyle name="Обычный 3 2" xfId="89"/>
    <cellStyle name="Обычный 3 3" xfId="90"/>
    <cellStyle name="Обычный 4" xfId="91"/>
    <cellStyle name="Обычный 4 2" xfId="92"/>
    <cellStyle name="Обычный 5" xfId="93"/>
    <cellStyle name="Обычный 5 2" xfId="94"/>
    <cellStyle name="Обычный 6" xfId="4"/>
    <cellStyle name="Обычный 6 2" xfId="95"/>
    <cellStyle name="Обычный 7" xfId="96"/>
    <cellStyle name="Обычный 8" xfId="97"/>
    <cellStyle name="Обычный 9" xfId="2"/>
    <cellStyle name="Обычный1" xfId="98"/>
    <cellStyle name="Плохой 2" xfId="99"/>
    <cellStyle name="Пояснение 2" xfId="100"/>
    <cellStyle name="Примечание 2" xfId="101"/>
    <cellStyle name="Примечание 3" xfId="102"/>
    <cellStyle name="Примечание 4" xfId="103"/>
    <cellStyle name="Примечание 5" xfId="104"/>
    <cellStyle name="Процентный 2" xfId="105"/>
    <cellStyle name="Процентный 3" xfId="106"/>
    <cellStyle name="Связанная ячейка 2" xfId="107"/>
    <cellStyle name="Стиль 1" xfId="108"/>
    <cellStyle name="Текст предупреждения 2" xfId="109"/>
    <cellStyle name="Тысячи [0]_laroux" xfId="110"/>
    <cellStyle name="Тысячи_laroux" xfId="111"/>
    <cellStyle name="Финансовый" xfId="1" builtinId="3"/>
    <cellStyle name="Финансовый 2" xfId="112"/>
    <cellStyle name="Финансовый 2 2" xfId="113"/>
    <cellStyle name="Финансовый 2 3" xfId="114"/>
    <cellStyle name="Финансовый 2 4" xfId="115"/>
    <cellStyle name="Финансовый 3" xfId="116"/>
    <cellStyle name="Финансовый 4" xfId="117"/>
    <cellStyle name="Финансовый 5" xfId="118"/>
    <cellStyle name="Финансовый 6" xfId="3"/>
    <cellStyle name="Финансовый 7" xfId="119"/>
    <cellStyle name="Хороший 2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k0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tabSelected="1" topLeftCell="C1" workbookViewId="0">
      <selection activeCell="I7" sqref="I1:I1048576"/>
    </sheetView>
  </sheetViews>
  <sheetFormatPr defaultColWidth="9.1796875" defaultRowHeight="14" x14ac:dyDescent="0.3"/>
  <cols>
    <col min="1" max="1" width="9.1796875" style="43"/>
    <col min="2" max="2" width="38.26953125" style="43" customWidth="1"/>
    <col min="3" max="3" width="11.7265625" style="43" customWidth="1"/>
    <col min="4" max="4" width="18.54296875" style="43" customWidth="1"/>
    <col min="5" max="5" width="20" style="43" customWidth="1"/>
    <col min="6" max="6" width="18.26953125" style="18" bestFit="1" customWidth="1"/>
    <col min="7" max="7" width="30.1796875" style="43" customWidth="1"/>
    <col min="8" max="16384" width="9.1796875" style="43"/>
  </cols>
  <sheetData>
    <row r="1" spans="1:9" ht="15.5" x14ac:dyDescent="0.3">
      <c r="A1" s="45"/>
      <c r="B1" s="45"/>
      <c r="C1" s="45"/>
      <c r="D1" s="45"/>
      <c r="E1" s="45"/>
      <c r="F1" s="21"/>
      <c r="G1" s="44" t="s">
        <v>0</v>
      </c>
    </row>
    <row r="2" spans="1:9" ht="15.5" x14ac:dyDescent="0.3">
      <c r="A2" s="42"/>
      <c r="B2" s="45"/>
      <c r="C2" s="42"/>
      <c r="D2" s="45"/>
      <c r="E2" s="45"/>
      <c r="F2" s="21"/>
      <c r="G2" s="44" t="s">
        <v>1</v>
      </c>
    </row>
    <row r="3" spans="1:9" ht="15.5" x14ac:dyDescent="0.3">
      <c r="A3" s="42"/>
      <c r="B3" s="45"/>
      <c r="C3" s="42"/>
      <c r="D3" s="45"/>
      <c r="E3" s="45"/>
      <c r="F3" s="21"/>
      <c r="G3" s="44" t="s">
        <v>2</v>
      </c>
    </row>
    <row r="4" spans="1:9" ht="15.5" x14ac:dyDescent="0.3">
      <c r="A4" s="42"/>
      <c r="B4" s="45"/>
      <c r="C4" s="42"/>
      <c r="D4" s="45"/>
      <c r="E4" s="45"/>
      <c r="F4" s="21"/>
      <c r="G4" s="44" t="s">
        <v>3</v>
      </c>
    </row>
    <row r="5" spans="1:9" ht="15.5" x14ac:dyDescent="0.3">
      <c r="A5" s="42"/>
      <c r="B5" s="45"/>
      <c r="C5" s="42"/>
      <c r="D5" s="45"/>
      <c r="E5" s="45"/>
      <c r="F5" s="21"/>
      <c r="G5" s="44" t="s">
        <v>4</v>
      </c>
    </row>
    <row r="6" spans="1:9" ht="15.5" x14ac:dyDescent="0.3">
      <c r="A6" s="42"/>
      <c r="B6" s="45"/>
      <c r="C6" s="42"/>
      <c r="D6" s="45"/>
      <c r="E6" s="45"/>
      <c r="F6" s="21"/>
      <c r="G6" s="44" t="s">
        <v>5</v>
      </c>
    </row>
    <row r="7" spans="1:9" ht="15.5" x14ac:dyDescent="0.3">
      <c r="A7" s="42"/>
      <c r="B7" s="45"/>
      <c r="C7" s="42"/>
      <c r="D7" s="45"/>
      <c r="E7" s="45"/>
      <c r="F7" s="21"/>
      <c r="G7" s="44" t="s">
        <v>6</v>
      </c>
    </row>
    <row r="8" spans="1:9" ht="15.5" x14ac:dyDescent="0.3">
      <c r="A8" s="41"/>
      <c r="B8" s="42"/>
      <c r="C8" s="41"/>
      <c r="D8" s="45"/>
      <c r="E8" s="45"/>
      <c r="F8" s="21"/>
      <c r="G8" s="45"/>
    </row>
    <row r="9" spans="1:9" ht="15" x14ac:dyDescent="0.3">
      <c r="A9" s="54" t="s">
        <v>7</v>
      </c>
      <c r="B9" s="54"/>
      <c r="C9" s="54"/>
      <c r="D9" s="54"/>
      <c r="E9" s="54"/>
      <c r="F9" s="54"/>
      <c r="G9" s="54"/>
    </row>
    <row r="10" spans="1:9" ht="15" x14ac:dyDescent="0.3">
      <c r="A10" s="55" t="s">
        <v>8</v>
      </c>
      <c r="B10" s="55"/>
      <c r="C10" s="55"/>
      <c r="D10" s="55"/>
      <c r="E10" s="55"/>
      <c r="F10" s="55"/>
      <c r="G10" s="55"/>
    </row>
    <row r="11" spans="1:9" ht="15" x14ac:dyDescent="0.3">
      <c r="A11" s="56" t="s">
        <v>186</v>
      </c>
      <c r="B11" s="56"/>
      <c r="C11" s="56"/>
      <c r="D11" s="56"/>
      <c r="E11" s="56"/>
      <c r="F11" s="56"/>
      <c r="G11" s="56"/>
      <c r="H11" s="45"/>
      <c r="I11" s="45"/>
    </row>
    <row r="13" spans="1:9" ht="21" customHeight="1" x14ac:dyDescent="0.3">
      <c r="A13" s="57" t="s">
        <v>9</v>
      </c>
      <c r="B13" s="58" t="s">
        <v>10</v>
      </c>
      <c r="C13" s="58" t="s">
        <v>11</v>
      </c>
      <c r="D13" s="59" t="s">
        <v>12</v>
      </c>
      <c r="E13" s="53" t="s">
        <v>185</v>
      </c>
      <c r="F13" s="60" t="s">
        <v>13</v>
      </c>
      <c r="G13" s="61" t="s">
        <v>14</v>
      </c>
      <c r="H13" s="45"/>
      <c r="I13" s="45"/>
    </row>
    <row r="14" spans="1:9" ht="69.75" customHeight="1" x14ac:dyDescent="0.3">
      <c r="A14" s="57"/>
      <c r="B14" s="58"/>
      <c r="C14" s="58"/>
      <c r="D14" s="59"/>
      <c r="E14" s="53"/>
      <c r="F14" s="60"/>
      <c r="G14" s="61"/>
      <c r="H14" s="45"/>
      <c r="I14" s="45"/>
    </row>
    <row r="15" spans="1:9" ht="15.5" x14ac:dyDescent="0.3">
      <c r="A15" s="13" t="s">
        <v>15</v>
      </c>
      <c r="B15" s="14">
        <v>2</v>
      </c>
      <c r="C15" s="14">
        <v>3</v>
      </c>
      <c r="D15" s="40">
        <v>4</v>
      </c>
      <c r="E15" s="40">
        <v>5</v>
      </c>
      <c r="F15" s="20">
        <v>6</v>
      </c>
      <c r="G15" s="39">
        <v>7</v>
      </c>
      <c r="H15" s="45"/>
      <c r="I15" s="45"/>
    </row>
    <row r="16" spans="1:9" x14ac:dyDescent="0.3">
      <c r="A16" s="11"/>
      <c r="B16" s="12"/>
      <c r="C16" s="12"/>
      <c r="D16" s="38"/>
      <c r="E16" s="37"/>
      <c r="F16" s="19"/>
      <c r="G16" s="37"/>
    </row>
    <row r="17" spans="1:7" ht="28" x14ac:dyDescent="0.3">
      <c r="A17" s="2" t="s">
        <v>16</v>
      </c>
      <c r="B17" s="3" t="s">
        <v>17</v>
      </c>
      <c r="C17" s="4" t="s">
        <v>18</v>
      </c>
      <c r="D17" s="35">
        <f>D19+D29+D36+D37+D41+D53</f>
        <v>4299821.6292420002</v>
      </c>
      <c r="E17" s="35">
        <f>E19+E29+E36+E37+E41+E53</f>
        <v>1946283.9156782145</v>
      </c>
      <c r="F17" s="16">
        <f>ROUNDUP((E17-D17)/D17*100,1)</f>
        <v>-54.800000000000004</v>
      </c>
      <c r="G17" s="37"/>
    </row>
    <row r="18" spans="1:7" x14ac:dyDescent="0.3">
      <c r="A18" s="2"/>
      <c r="B18" s="5" t="s">
        <v>19</v>
      </c>
      <c r="C18" s="6"/>
      <c r="D18" s="34"/>
      <c r="E18" s="33"/>
      <c r="F18" s="16"/>
      <c r="G18" s="37"/>
    </row>
    <row r="19" spans="1:7" x14ac:dyDescent="0.3">
      <c r="A19" s="2">
        <v>1</v>
      </c>
      <c r="B19" s="3" t="s">
        <v>20</v>
      </c>
      <c r="C19" s="4" t="s">
        <v>18</v>
      </c>
      <c r="D19" s="35">
        <v>1160905.4611419998</v>
      </c>
      <c r="E19" s="35">
        <f t="shared" ref="E19" si="0">E21+E26+E27+E28</f>
        <v>571555.78200000001</v>
      </c>
      <c r="F19" s="16">
        <f t="shared" ref="F19:F81" si="1">ROUNDUP((E19-D19)/D19*100,1)</f>
        <v>-50.800000000000004</v>
      </c>
      <c r="G19" s="37"/>
    </row>
    <row r="20" spans="1:7" x14ac:dyDescent="0.3">
      <c r="A20" s="2"/>
      <c r="B20" s="5" t="s">
        <v>19</v>
      </c>
      <c r="C20" s="6"/>
      <c r="D20" s="34"/>
      <c r="E20" s="33"/>
      <c r="F20" s="17"/>
      <c r="G20" s="37"/>
    </row>
    <row r="21" spans="1:7" x14ac:dyDescent="0.3">
      <c r="A21" s="2" t="s">
        <v>21</v>
      </c>
      <c r="B21" s="5" t="s">
        <v>22</v>
      </c>
      <c r="C21" s="6" t="s">
        <v>18</v>
      </c>
      <c r="D21" s="34">
        <v>41027.89</v>
      </c>
      <c r="E21" s="33">
        <v>6531.4080000000004</v>
      </c>
      <c r="F21" s="17">
        <f t="shared" si="1"/>
        <v>-84.1</v>
      </c>
      <c r="G21" s="37"/>
    </row>
    <row r="22" spans="1:7" x14ac:dyDescent="0.3">
      <c r="A22" s="2" t="s">
        <v>23</v>
      </c>
      <c r="B22" s="5" t="s">
        <v>24</v>
      </c>
      <c r="C22" s="6" t="s">
        <v>18</v>
      </c>
      <c r="D22" s="34">
        <v>1419.63</v>
      </c>
      <c r="E22" s="33">
        <v>709.81500000000005</v>
      </c>
      <c r="F22" s="17">
        <f t="shared" si="1"/>
        <v>-50</v>
      </c>
      <c r="G22" s="37"/>
    </row>
    <row r="23" spans="1:7" x14ac:dyDescent="0.3">
      <c r="A23" s="2" t="s">
        <v>25</v>
      </c>
      <c r="B23" s="5" t="s">
        <v>26</v>
      </c>
      <c r="C23" s="6" t="s">
        <v>18</v>
      </c>
      <c r="D23" s="34">
        <v>145.58000000000001</v>
      </c>
      <c r="E23" s="33">
        <v>221.42500000000001</v>
      </c>
      <c r="F23" s="17">
        <f t="shared" si="1"/>
        <v>52.1</v>
      </c>
      <c r="G23" s="37" t="s">
        <v>168</v>
      </c>
    </row>
    <row r="24" spans="1:7" x14ac:dyDescent="0.3">
      <c r="A24" s="2" t="s">
        <v>27</v>
      </c>
      <c r="B24" s="5" t="s">
        <v>28</v>
      </c>
      <c r="C24" s="6" t="s">
        <v>18</v>
      </c>
      <c r="D24" s="34">
        <v>29010.51</v>
      </c>
      <c r="E24" s="33">
        <v>5600.1679999999997</v>
      </c>
      <c r="F24" s="17">
        <f t="shared" si="1"/>
        <v>-80.699999999999989</v>
      </c>
      <c r="G24" s="37"/>
    </row>
    <row r="25" spans="1:7" ht="28" x14ac:dyDescent="0.3">
      <c r="A25" s="2" t="s">
        <v>29</v>
      </c>
      <c r="B25" s="5" t="s">
        <v>30</v>
      </c>
      <c r="C25" s="6" t="s">
        <v>18</v>
      </c>
      <c r="D25" s="34">
        <v>10452.17</v>
      </c>
      <c r="E25" s="33">
        <v>0</v>
      </c>
      <c r="F25" s="17">
        <f t="shared" si="1"/>
        <v>-100</v>
      </c>
      <c r="G25" s="28" t="s">
        <v>190</v>
      </c>
    </row>
    <row r="26" spans="1:7" ht="146.25" customHeight="1" x14ac:dyDescent="0.3">
      <c r="A26" s="2" t="s">
        <v>31</v>
      </c>
      <c r="B26" s="5" t="s">
        <v>32</v>
      </c>
      <c r="C26" s="6" t="s">
        <v>18</v>
      </c>
      <c r="D26" s="34">
        <v>237145.01</v>
      </c>
      <c r="E26" s="33">
        <v>41662.743999999999</v>
      </c>
      <c r="F26" s="17">
        <f t="shared" si="1"/>
        <v>-82.5</v>
      </c>
      <c r="G26" s="28" t="s">
        <v>170</v>
      </c>
    </row>
    <row r="27" spans="1:7" x14ac:dyDescent="0.3">
      <c r="A27" s="2" t="s">
        <v>33</v>
      </c>
      <c r="B27" s="5" t="s">
        <v>34</v>
      </c>
      <c r="C27" s="6" t="s">
        <v>18</v>
      </c>
      <c r="D27" s="34">
        <v>50742.67</v>
      </c>
      <c r="E27" s="33">
        <v>15262.671</v>
      </c>
      <c r="F27" s="17">
        <f t="shared" si="1"/>
        <v>-70</v>
      </c>
      <c r="G27" s="37"/>
    </row>
    <row r="28" spans="1:7" x14ac:dyDescent="0.3">
      <c r="A28" s="2" t="s">
        <v>35</v>
      </c>
      <c r="B28" s="5" t="s">
        <v>36</v>
      </c>
      <c r="C28" s="6" t="s">
        <v>18</v>
      </c>
      <c r="D28" s="34">
        <v>831989.89114199986</v>
      </c>
      <c r="E28" s="33">
        <v>508098.95899999997</v>
      </c>
      <c r="F28" s="17">
        <f t="shared" si="1"/>
        <v>-39</v>
      </c>
      <c r="G28" s="37"/>
    </row>
    <row r="29" spans="1:7" x14ac:dyDescent="0.3">
      <c r="A29" s="7" t="s">
        <v>37</v>
      </c>
      <c r="B29" s="3" t="s">
        <v>38</v>
      </c>
      <c r="C29" s="4" t="s">
        <v>18</v>
      </c>
      <c r="D29" s="35">
        <v>1108925.5086000001</v>
      </c>
      <c r="E29" s="35">
        <f t="shared" ref="E29" si="2">SUM(E31:E35)</f>
        <v>387150.53600000002</v>
      </c>
      <c r="F29" s="16">
        <f t="shared" si="1"/>
        <v>-65.099999999999994</v>
      </c>
      <c r="G29" s="37"/>
    </row>
    <row r="30" spans="1:7" x14ac:dyDescent="0.3">
      <c r="A30" s="2"/>
      <c r="B30" s="5" t="s">
        <v>19</v>
      </c>
      <c r="C30" s="6"/>
      <c r="D30" s="34"/>
      <c r="E30" s="33"/>
      <c r="F30" s="17"/>
      <c r="G30" s="37"/>
    </row>
    <row r="31" spans="1:7" x14ac:dyDescent="0.3">
      <c r="A31" s="2" t="s">
        <v>39</v>
      </c>
      <c r="B31" s="5" t="s">
        <v>40</v>
      </c>
      <c r="C31" s="6" t="s">
        <v>18</v>
      </c>
      <c r="D31" s="34">
        <v>1009031.4</v>
      </c>
      <c r="E31" s="33">
        <v>350544.44</v>
      </c>
      <c r="F31" s="17">
        <f t="shared" si="1"/>
        <v>-65.3</v>
      </c>
      <c r="G31" s="37"/>
    </row>
    <row r="32" spans="1:7" x14ac:dyDescent="0.3">
      <c r="A32" s="2" t="s">
        <v>41</v>
      </c>
      <c r="B32" s="5" t="s">
        <v>42</v>
      </c>
      <c r="C32" s="6" t="s">
        <v>18</v>
      </c>
      <c r="D32" s="34">
        <v>54487.695599999999</v>
      </c>
      <c r="E32" s="33">
        <v>15934.071</v>
      </c>
      <c r="F32" s="17">
        <f t="shared" si="1"/>
        <v>-70.8</v>
      </c>
      <c r="G32" s="37"/>
    </row>
    <row r="33" spans="1:7" x14ac:dyDescent="0.3">
      <c r="A33" s="8" t="s">
        <v>43</v>
      </c>
      <c r="B33" s="5" t="s">
        <v>44</v>
      </c>
      <c r="C33" s="6" t="s">
        <v>18</v>
      </c>
      <c r="D33" s="34">
        <v>45406.413</v>
      </c>
      <c r="E33" s="33">
        <v>8628.0679999999993</v>
      </c>
      <c r="F33" s="17">
        <f t="shared" si="1"/>
        <v>-81</v>
      </c>
      <c r="G33" s="37"/>
    </row>
    <row r="34" spans="1:7" ht="38.25" customHeight="1" x14ac:dyDescent="0.3">
      <c r="A34" s="8" t="s">
        <v>43</v>
      </c>
      <c r="B34" s="5" t="s">
        <v>45</v>
      </c>
      <c r="C34" s="6" t="s">
        <v>18</v>
      </c>
      <c r="D34" s="34"/>
      <c r="E34" s="33">
        <v>8244.9009999999998</v>
      </c>
      <c r="F34" s="17"/>
      <c r="G34" s="66" t="s">
        <v>171</v>
      </c>
    </row>
    <row r="35" spans="1:7" ht="22.5" customHeight="1" x14ac:dyDescent="0.3">
      <c r="A35" s="8" t="s">
        <v>46</v>
      </c>
      <c r="B35" s="5" t="s">
        <v>47</v>
      </c>
      <c r="C35" s="6" t="s">
        <v>18</v>
      </c>
      <c r="D35" s="34"/>
      <c r="E35" s="33">
        <v>3799.056</v>
      </c>
      <c r="F35" s="17"/>
      <c r="G35" s="67"/>
    </row>
    <row r="36" spans="1:7" x14ac:dyDescent="0.3">
      <c r="A36" s="7" t="s">
        <v>48</v>
      </c>
      <c r="B36" s="3" t="s">
        <v>49</v>
      </c>
      <c r="C36" s="4" t="s">
        <v>18</v>
      </c>
      <c r="D36" s="35">
        <v>143475.10999999999</v>
      </c>
      <c r="E36" s="32">
        <v>115927.62</v>
      </c>
      <c r="F36" s="16">
        <f t="shared" si="1"/>
        <v>-19.3</v>
      </c>
      <c r="G36" s="37"/>
    </row>
    <row r="37" spans="1:7" x14ac:dyDescent="0.3">
      <c r="A37" s="7" t="s">
        <v>50</v>
      </c>
      <c r="B37" s="3" t="s">
        <v>51</v>
      </c>
      <c r="C37" s="4" t="s">
        <v>18</v>
      </c>
      <c r="D37" s="35">
        <v>587347.54</v>
      </c>
      <c r="E37" s="32">
        <v>155261.86590357148</v>
      </c>
      <c r="F37" s="16">
        <f t="shared" si="1"/>
        <v>-73.599999999999994</v>
      </c>
      <c r="G37" s="37"/>
    </row>
    <row r="38" spans="1:7" x14ac:dyDescent="0.3">
      <c r="A38" s="2"/>
      <c r="B38" s="5" t="s">
        <v>19</v>
      </c>
      <c r="C38" s="6"/>
      <c r="D38" s="34"/>
      <c r="E38" s="33"/>
      <c r="F38" s="17"/>
      <c r="G38" s="37"/>
    </row>
    <row r="39" spans="1:7" ht="28" x14ac:dyDescent="0.3">
      <c r="A39" s="2" t="s">
        <v>52</v>
      </c>
      <c r="B39" s="5" t="s">
        <v>53</v>
      </c>
      <c r="C39" s="6" t="s">
        <v>18</v>
      </c>
      <c r="D39" s="34">
        <v>587347.54</v>
      </c>
      <c r="E39" s="33">
        <v>155261.85999999999</v>
      </c>
      <c r="F39" s="17">
        <f t="shared" si="1"/>
        <v>-73.599999999999994</v>
      </c>
      <c r="G39" s="37"/>
    </row>
    <row r="40" spans="1:7" ht="28" x14ac:dyDescent="0.3">
      <c r="A40" s="2" t="s">
        <v>54</v>
      </c>
      <c r="B40" s="5" t="s">
        <v>55</v>
      </c>
      <c r="C40" s="6" t="s">
        <v>18</v>
      </c>
      <c r="D40" s="34"/>
      <c r="E40" s="33"/>
      <c r="F40" s="17"/>
      <c r="G40" s="37"/>
    </row>
    <row r="41" spans="1:7" x14ac:dyDescent="0.3">
      <c r="A41" s="7" t="s">
        <v>56</v>
      </c>
      <c r="B41" s="3" t="s">
        <v>57</v>
      </c>
      <c r="C41" s="4" t="s">
        <v>18</v>
      </c>
      <c r="D41" s="35">
        <f>D42+D43+D44+D45+D46+D47+D48+D49+D50+D51</f>
        <v>80471</v>
      </c>
      <c r="E41" s="35">
        <f>E42+E43+E44+E45+E46+E47+E48+E49+E50+E51</f>
        <v>44283.391774642863</v>
      </c>
      <c r="F41" s="16">
        <f t="shared" si="1"/>
        <v>-45</v>
      </c>
      <c r="G41" s="37"/>
    </row>
    <row r="42" spans="1:7" x14ac:dyDescent="0.3">
      <c r="A42" s="7" t="s">
        <v>58</v>
      </c>
      <c r="B42" s="5" t="s">
        <v>59</v>
      </c>
      <c r="C42" s="6" t="s">
        <v>18</v>
      </c>
      <c r="D42" s="34"/>
      <c r="E42" s="33"/>
      <c r="F42" s="17"/>
      <c r="G42" s="37"/>
    </row>
    <row r="43" spans="1:7" ht="28" x14ac:dyDescent="0.3">
      <c r="A43" s="7" t="s">
        <v>60</v>
      </c>
      <c r="B43" s="5" t="s">
        <v>61</v>
      </c>
      <c r="C43" s="6" t="s">
        <v>18</v>
      </c>
      <c r="D43" s="34">
        <v>116.53</v>
      </c>
      <c r="E43" s="33">
        <v>143.88</v>
      </c>
      <c r="F43" s="17">
        <f t="shared" si="1"/>
        <v>23.5</v>
      </c>
      <c r="G43" s="37"/>
    </row>
    <row r="44" spans="1:7" ht="28" x14ac:dyDescent="0.3">
      <c r="A44" s="7" t="s">
        <v>62</v>
      </c>
      <c r="B44" s="5" t="s">
        <v>63</v>
      </c>
      <c r="C44" s="6" t="s">
        <v>18</v>
      </c>
      <c r="D44" s="34">
        <v>185.99</v>
      </c>
      <c r="E44" s="33">
        <v>0</v>
      </c>
      <c r="F44" s="17">
        <f t="shared" si="1"/>
        <v>-100</v>
      </c>
      <c r="G44" s="28" t="s">
        <v>190</v>
      </c>
    </row>
    <row r="45" spans="1:7" x14ac:dyDescent="0.3">
      <c r="A45" s="7" t="s">
        <v>64</v>
      </c>
      <c r="B45" s="5" t="s">
        <v>65</v>
      </c>
      <c r="C45" s="6" t="s">
        <v>18</v>
      </c>
      <c r="D45" s="34">
        <v>202.54</v>
      </c>
      <c r="E45" s="33">
        <v>194.87</v>
      </c>
      <c r="F45" s="17">
        <f t="shared" si="1"/>
        <v>-3.8000000000000003</v>
      </c>
      <c r="G45" s="37"/>
    </row>
    <row r="46" spans="1:7" x14ac:dyDescent="0.3">
      <c r="A46" s="7" t="s">
        <v>66</v>
      </c>
      <c r="B46" s="5" t="s">
        <v>67</v>
      </c>
      <c r="C46" s="6" t="s">
        <v>18</v>
      </c>
      <c r="D46" s="34">
        <v>17513.650000000001</v>
      </c>
      <c r="E46" s="33">
        <v>13616.423774642857</v>
      </c>
      <c r="F46" s="17">
        <f t="shared" si="1"/>
        <v>-22.3</v>
      </c>
      <c r="G46" s="37"/>
    </row>
    <row r="47" spans="1:7" x14ac:dyDescent="0.3">
      <c r="A47" s="7" t="s">
        <v>68</v>
      </c>
      <c r="B47" s="5" t="s">
        <v>69</v>
      </c>
      <c r="C47" s="6" t="s">
        <v>18</v>
      </c>
      <c r="D47" s="34">
        <v>2186.9</v>
      </c>
      <c r="E47" s="33">
        <v>770.01</v>
      </c>
      <c r="F47" s="17">
        <f t="shared" si="1"/>
        <v>-64.8</v>
      </c>
      <c r="G47" s="37"/>
    </row>
    <row r="48" spans="1:7" ht="28" x14ac:dyDescent="0.3">
      <c r="A48" s="7" t="s">
        <v>70</v>
      </c>
      <c r="B48" s="5" t="s">
        <v>71</v>
      </c>
      <c r="C48" s="6" t="s">
        <v>18</v>
      </c>
      <c r="D48" s="34">
        <v>2201.5700000000002</v>
      </c>
      <c r="E48" s="33">
        <v>0</v>
      </c>
      <c r="F48" s="17">
        <f t="shared" si="1"/>
        <v>-100</v>
      </c>
      <c r="G48" s="28" t="s">
        <v>190</v>
      </c>
    </row>
    <row r="49" spans="1:7" ht="28" x14ac:dyDescent="0.3">
      <c r="A49" s="7" t="s">
        <v>72</v>
      </c>
      <c r="B49" s="5" t="s">
        <v>73</v>
      </c>
      <c r="C49" s="6" t="s">
        <v>18</v>
      </c>
      <c r="D49" s="34">
        <v>2166.96</v>
      </c>
      <c r="E49" s="33">
        <v>26.7</v>
      </c>
      <c r="F49" s="17">
        <f t="shared" si="1"/>
        <v>-98.8</v>
      </c>
      <c r="G49" s="28" t="s">
        <v>190</v>
      </c>
    </row>
    <row r="50" spans="1:7" x14ac:dyDescent="0.3">
      <c r="A50" s="7" t="s">
        <v>74</v>
      </c>
      <c r="B50" s="5" t="s">
        <v>75</v>
      </c>
      <c r="C50" s="6" t="s">
        <v>18</v>
      </c>
      <c r="D50" s="34">
        <v>3942</v>
      </c>
      <c r="E50" s="33">
        <v>6480.1480000000001</v>
      </c>
      <c r="F50" s="17">
        <f t="shared" si="1"/>
        <v>64.399999999999991</v>
      </c>
      <c r="G50" s="37"/>
    </row>
    <row r="51" spans="1:7" x14ac:dyDescent="0.3">
      <c r="A51" s="7" t="s">
        <v>76</v>
      </c>
      <c r="B51" s="5" t="s">
        <v>77</v>
      </c>
      <c r="C51" s="6" t="s">
        <v>18</v>
      </c>
      <c r="D51" s="34">
        <v>51954.86</v>
      </c>
      <c r="E51" s="33">
        <v>23051.360000000001</v>
      </c>
      <c r="F51" s="17">
        <f t="shared" si="1"/>
        <v>-55.7</v>
      </c>
      <c r="G51" s="37"/>
    </row>
    <row r="52" spans="1:7" ht="20.25" customHeight="1" x14ac:dyDescent="0.3">
      <c r="A52" s="62" t="s">
        <v>78</v>
      </c>
      <c r="B52" s="63" t="s">
        <v>79</v>
      </c>
      <c r="C52" s="4" t="s">
        <v>80</v>
      </c>
      <c r="D52" s="35">
        <v>759.45</v>
      </c>
      <c r="E52" s="32">
        <v>418.83</v>
      </c>
      <c r="F52" s="16">
        <f t="shared" si="1"/>
        <v>-44.9</v>
      </c>
      <c r="G52" s="37"/>
    </row>
    <row r="53" spans="1:7" ht="28.5" customHeight="1" x14ac:dyDescent="0.3">
      <c r="A53" s="62"/>
      <c r="B53" s="63"/>
      <c r="C53" s="4" t="s">
        <v>18</v>
      </c>
      <c r="D53" s="35">
        <v>1218697.0095000002</v>
      </c>
      <c r="E53" s="32">
        <v>672104.72</v>
      </c>
      <c r="F53" s="16">
        <f t="shared" si="1"/>
        <v>-44.9</v>
      </c>
      <c r="G53" s="37"/>
    </row>
    <row r="54" spans="1:7" x14ac:dyDescent="0.3">
      <c r="A54" s="7" t="s">
        <v>82</v>
      </c>
      <c r="B54" s="3" t="s">
        <v>83</v>
      </c>
      <c r="C54" s="4" t="s">
        <v>18</v>
      </c>
      <c r="D54" s="35">
        <f>D55+D90</f>
        <v>344921.51930000004</v>
      </c>
      <c r="E54" s="35">
        <f>E55+E91</f>
        <v>133439.07999999999</v>
      </c>
      <c r="F54" s="16">
        <f t="shared" si="1"/>
        <v>-61.4</v>
      </c>
      <c r="G54" s="37"/>
    </row>
    <row r="55" spans="1:7" x14ac:dyDescent="0.3">
      <c r="A55" s="2" t="s">
        <v>81</v>
      </c>
      <c r="B55" s="1" t="s">
        <v>84</v>
      </c>
      <c r="C55" s="6" t="s">
        <v>18</v>
      </c>
      <c r="D55" s="34">
        <v>340782.26930000004</v>
      </c>
      <c r="E55" s="34">
        <v>133439.07999999999</v>
      </c>
      <c r="F55" s="17">
        <f t="shared" si="1"/>
        <v>-60.9</v>
      </c>
      <c r="G55" s="37"/>
    </row>
    <row r="56" spans="1:7" x14ac:dyDescent="0.3">
      <c r="A56" s="2"/>
      <c r="B56" s="5" t="s">
        <v>19</v>
      </c>
      <c r="C56" s="6"/>
      <c r="D56" s="34"/>
      <c r="E56" s="33"/>
      <c r="F56" s="17"/>
      <c r="G56" s="37"/>
    </row>
    <row r="57" spans="1:7" ht="28" x14ac:dyDescent="0.3">
      <c r="A57" s="2" t="s">
        <v>85</v>
      </c>
      <c r="B57" s="5" t="s">
        <v>86</v>
      </c>
      <c r="C57" s="6" t="s">
        <v>18</v>
      </c>
      <c r="D57" s="34">
        <v>245890.7</v>
      </c>
      <c r="E57" s="33">
        <v>87295.15</v>
      </c>
      <c r="F57" s="17">
        <f t="shared" si="1"/>
        <v>-64.5</v>
      </c>
      <c r="G57" s="37"/>
    </row>
    <row r="58" spans="1:7" x14ac:dyDescent="0.3">
      <c r="A58" s="2" t="s">
        <v>87</v>
      </c>
      <c r="B58" s="5" t="s">
        <v>88</v>
      </c>
      <c r="C58" s="6" t="s">
        <v>18</v>
      </c>
      <c r="D58" s="34">
        <v>13278.0978</v>
      </c>
      <c r="E58" s="33">
        <v>8723.23</v>
      </c>
      <c r="F58" s="17">
        <f t="shared" si="1"/>
        <v>-34.4</v>
      </c>
      <c r="G58" s="37"/>
    </row>
    <row r="59" spans="1:7" x14ac:dyDescent="0.3">
      <c r="A59" s="2" t="s">
        <v>89</v>
      </c>
      <c r="B59" s="5" t="s">
        <v>90</v>
      </c>
      <c r="C59" s="6" t="s">
        <v>18</v>
      </c>
      <c r="D59" s="34">
        <v>11065.0815</v>
      </c>
      <c r="E59" s="33">
        <v>4475.9620000000004</v>
      </c>
      <c r="F59" s="17">
        <f t="shared" si="1"/>
        <v>-59.6</v>
      </c>
      <c r="G59" s="37"/>
    </row>
    <row r="60" spans="1:7" ht="30" customHeight="1" x14ac:dyDescent="0.3">
      <c r="A60" s="2" t="s">
        <v>91</v>
      </c>
      <c r="B60" s="5" t="s">
        <v>45</v>
      </c>
      <c r="C60" s="6" t="s">
        <v>18</v>
      </c>
      <c r="D60" s="34"/>
      <c r="E60" s="33">
        <v>2756.75</v>
      </c>
      <c r="F60" s="17"/>
      <c r="G60" s="66" t="s">
        <v>171</v>
      </c>
    </row>
    <row r="61" spans="1:7" ht="30" customHeight="1" x14ac:dyDescent="0.3">
      <c r="A61" s="2" t="s">
        <v>92</v>
      </c>
      <c r="B61" s="5" t="s">
        <v>47</v>
      </c>
      <c r="C61" s="6" t="s">
        <v>18</v>
      </c>
      <c r="D61" s="34"/>
      <c r="E61" s="33">
        <v>2040.923</v>
      </c>
      <c r="F61" s="17"/>
      <c r="G61" s="67"/>
    </row>
    <row r="62" spans="1:7" x14ac:dyDescent="0.3">
      <c r="A62" s="2" t="s">
        <v>93</v>
      </c>
      <c r="B62" s="5" t="s">
        <v>94</v>
      </c>
      <c r="C62" s="6" t="s">
        <v>18</v>
      </c>
      <c r="D62" s="34">
        <v>2000</v>
      </c>
      <c r="E62" s="33">
        <v>79.634</v>
      </c>
      <c r="F62" s="17">
        <f t="shared" si="1"/>
        <v>-96.1</v>
      </c>
      <c r="G62" s="37"/>
    </row>
    <row r="63" spans="1:7" ht="15.5" x14ac:dyDescent="0.3">
      <c r="A63" s="2" t="s">
        <v>95</v>
      </c>
      <c r="B63" s="5" t="s">
        <v>96</v>
      </c>
      <c r="C63" s="6" t="s">
        <v>18</v>
      </c>
      <c r="D63" s="34">
        <v>8186.39</v>
      </c>
      <c r="E63" s="33">
        <v>1462.54</v>
      </c>
      <c r="F63" s="17">
        <f t="shared" si="1"/>
        <v>-82.199999999999989</v>
      </c>
      <c r="G63" s="27"/>
    </row>
    <row r="64" spans="1:7" ht="117" customHeight="1" x14ac:dyDescent="0.3">
      <c r="A64" s="2" t="s">
        <v>97</v>
      </c>
      <c r="B64" s="5" t="s">
        <v>98</v>
      </c>
      <c r="C64" s="6" t="s">
        <v>18</v>
      </c>
      <c r="D64" s="34">
        <v>2303.5</v>
      </c>
      <c r="E64" s="33">
        <v>5543.61</v>
      </c>
      <c r="F64" s="17">
        <f t="shared" si="1"/>
        <v>140.69999999999999</v>
      </c>
      <c r="G64" s="26" t="s">
        <v>169</v>
      </c>
    </row>
    <row r="65" spans="1:7" x14ac:dyDescent="0.3">
      <c r="A65" s="2" t="s">
        <v>99</v>
      </c>
      <c r="B65" s="5" t="s">
        <v>100</v>
      </c>
      <c r="C65" s="6" t="s">
        <v>18</v>
      </c>
      <c r="D65" s="34">
        <v>21731.599999999999</v>
      </c>
      <c r="E65" s="34">
        <f t="shared" ref="E65" si="3">E66+E67+E68+E69+E70</f>
        <v>11453.149000000001</v>
      </c>
      <c r="F65" s="17">
        <f t="shared" si="1"/>
        <v>-47.300000000000004</v>
      </c>
      <c r="G65" s="37"/>
    </row>
    <row r="66" spans="1:7" x14ac:dyDescent="0.3">
      <c r="A66" s="2" t="s">
        <v>101</v>
      </c>
      <c r="B66" s="5" t="s">
        <v>102</v>
      </c>
      <c r="C66" s="6" t="s">
        <v>18</v>
      </c>
      <c r="D66" s="34">
        <v>993.08</v>
      </c>
      <c r="E66" s="33">
        <v>121.92</v>
      </c>
      <c r="F66" s="17">
        <f t="shared" si="1"/>
        <v>-87.8</v>
      </c>
      <c r="G66" s="37"/>
    </row>
    <row r="67" spans="1:7" ht="28" x14ac:dyDescent="0.3">
      <c r="A67" s="2" t="s">
        <v>103</v>
      </c>
      <c r="B67" s="5" t="s">
        <v>104</v>
      </c>
      <c r="C67" s="6" t="s">
        <v>18</v>
      </c>
      <c r="D67" s="34">
        <v>2512.4</v>
      </c>
      <c r="E67" s="33">
        <v>1669.5820000000001</v>
      </c>
      <c r="F67" s="17">
        <f t="shared" si="1"/>
        <v>-33.6</v>
      </c>
      <c r="G67" s="37"/>
    </row>
    <row r="68" spans="1:7" x14ac:dyDescent="0.3">
      <c r="A68" s="2" t="s">
        <v>105</v>
      </c>
      <c r="B68" s="5" t="s">
        <v>106</v>
      </c>
      <c r="C68" s="6" t="s">
        <v>18</v>
      </c>
      <c r="D68" s="34">
        <v>142.94999999999999</v>
      </c>
      <c r="E68" s="33">
        <v>50.5</v>
      </c>
      <c r="F68" s="17">
        <f t="shared" si="1"/>
        <v>-64.699999999999989</v>
      </c>
      <c r="G68" s="37"/>
    </row>
    <row r="69" spans="1:7" ht="28" x14ac:dyDescent="0.3">
      <c r="A69" s="2" t="s">
        <v>107</v>
      </c>
      <c r="B69" s="5" t="s">
        <v>108</v>
      </c>
      <c r="C69" s="6" t="s">
        <v>18</v>
      </c>
      <c r="D69" s="34">
        <v>641.88</v>
      </c>
      <c r="E69" s="33">
        <v>0</v>
      </c>
      <c r="F69" s="17">
        <f t="shared" si="1"/>
        <v>-100</v>
      </c>
      <c r="G69" s="28" t="s">
        <v>189</v>
      </c>
    </row>
    <row r="70" spans="1:7" x14ac:dyDescent="0.3">
      <c r="A70" s="2" t="s">
        <v>109</v>
      </c>
      <c r="B70" s="5" t="s">
        <v>110</v>
      </c>
      <c r="C70" s="6" t="s">
        <v>18</v>
      </c>
      <c r="D70" s="34">
        <v>17441.29</v>
      </c>
      <c r="E70" s="33">
        <v>9611.1470000000008</v>
      </c>
      <c r="F70" s="17">
        <f t="shared" si="1"/>
        <v>-44.9</v>
      </c>
      <c r="G70" s="37"/>
    </row>
    <row r="71" spans="1:7" x14ac:dyDescent="0.3">
      <c r="A71" s="2" t="s">
        <v>111</v>
      </c>
      <c r="B71" s="5" t="s">
        <v>112</v>
      </c>
      <c r="C71" s="6" t="s">
        <v>18</v>
      </c>
      <c r="D71" s="34">
        <f t="shared" ref="D71:E71" si="4">D72+D73+D74+D75+D76</f>
        <v>23597.120000000003</v>
      </c>
      <c r="E71" s="34">
        <f t="shared" si="4"/>
        <v>12064.779999999999</v>
      </c>
      <c r="F71" s="17">
        <f t="shared" si="1"/>
        <v>-48.9</v>
      </c>
      <c r="G71" s="37"/>
    </row>
    <row r="72" spans="1:7" x14ac:dyDescent="0.3">
      <c r="A72" s="2" t="s">
        <v>113</v>
      </c>
      <c r="B72" s="5" t="s">
        <v>114</v>
      </c>
      <c r="C72" s="6" t="s">
        <v>18</v>
      </c>
      <c r="D72" s="34"/>
      <c r="E72" s="33"/>
      <c r="F72" s="17"/>
      <c r="G72" s="37"/>
    </row>
    <row r="73" spans="1:7" x14ac:dyDescent="0.3">
      <c r="A73" s="2" t="s">
        <v>115</v>
      </c>
      <c r="B73" s="5" t="s">
        <v>116</v>
      </c>
      <c r="C73" s="6" t="s">
        <v>18</v>
      </c>
      <c r="D73" s="34">
        <v>6305.59</v>
      </c>
      <c r="E73" s="33">
        <v>1174.53</v>
      </c>
      <c r="F73" s="17">
        <f t="shared" si="1"/>
        <v>-81.399999999999991</v>
      </c>
      <c r="G73" s="37"/>
    </row>
    <row r="74" spans="1:7" x14ac:dyDescent="0.3">
      <c r="A74" s="2" t="s">
        <v>117</v>
      </c>
      <c r="B74" s="5" t="s">
        <v>118</v>
      </c>
      <c r="C74" s="6" t="s">
        <v>18</v>
      </c>
      <c r="D74" s="34">
        <v>3079.7</v>
      </c>
      <c r="E74" s="33">
        <v>567.16</v>
      </c>
      <c r="F74" s="17">
        <f t="shared" si="1"/>
        <v>-81.599999999999994</v>
      </c>
      <c r="G74" s="37"/>
    </row>
    <row r="75" spans="1:7" x14ac:dyDescent="0.3">
      <c r="A75" s="2" t="s">
        <v>119</v>
      </c>
      <c r="B75" s="5" t="s">
        <v>120</v>
      </c>
      <c r="C75" s="6" t="s">
        <v>18</v>
      </c>
      <c r="D75" s="34">
        <v>353.39</v>
      </c>
      <c r="E75" s="33">
        <v>338.27</v>
      </c>
      <c r="F75" s="17">
        <f t="shared" si="1"/>
        <v>-4.3</v>
      </c>
      <c r="G75" s="37"/>
    </row>
    <row r="76" spans="1:7" x14ac:dyDescent="0.3">
      <c r="A76" s="2" t="s">
        <v>121</v>
      </c>
      <c r="B76" s="5" t="s">
        <v>122</v>
      </c>
      <c r="C76" s="6" t="s">
        <v>18</v>
      </c>
      <c r="D76" s="34">
        <v>13858.44</v>
      </c>
      <c r="E76" s="33">
        <v>9984.82</v>
      </c>
      <c r="F76" s="17">
        <f t="shared" si="1"/>
        <v>-28</v>
      </c>
      <c r="G76" s="37"/>
    </row>
    <row r="77" spans="1:7" x14ac:dyDescent="0.3">
      <c r="A77" s="2" t="s">
        <v>123</v>
      </c>
      <c r="B77" s="5" t="s">
        <v>124</v>
      </c>
      <c r="C77" s="6" t="s">
        <v>18</v>
      </c>
      <c r="D77" s="34">
        <v>51.7</v>
      </c>
      <c r="E77" s="33">
        <v>55.5</v>
      </c>
      <c r="F77" s="17">
        <f t="shared" si="1"/>
        <v>7.3999999999999995</v>
      </c>
      <c r="G77" s="37"/>
    </row>
    <row r="78" spans="1:7" x14ac:dyDescent="0.3">
      <c r="A78" s="2" t="s">
        <v>125</v>
      </c>
      <c r="B78" s="5" t="s">
        <v>126</v>
      </c>
      <c r="C78" s="6" t="s">
        <v>18</v>
      </c>
      <c r="E78" s="33"/>
      <c r="F78" s="17"/>
      <c r="G78" s="37"/>
    </row>
    <row r="79" spans="1:7" ht="42" x14ac:dyDescent="0.3">
      <c r="A79" s="2" t="s">
        <v>127</v>
      </c>
      <c r="B79" s="5" t="s">
        <v>128</v>
      </c>
      <c r="C79" s="6" t="s">
        <v>18</v>
      </c>
      <c r="D79" s="34">
        <v>1526.04</v>
      </c>
      <c r="E79" s="33">
        <v>4161.05</v>
      </c>
      <c r="F79" s="17">
        <f t="shared" si="1"/>
        <v>172.7</v>
      </c>
      <c r="G79" s="28" t="s">
        <v>187</v>
      </c>
    </row>
    <row r="80" spans="1:7" x14ac:dyDescent="0.3">
      <c r="A80" s="2" t="s">
        <v>129</v>
      </c>
      <c r="B80" s="5" t="s">
        <v>130</v>
      </c>
      <c r="C80" s="6" t="s">
        <v>18</v>
      </c>
      <c r="D80" s="34">
        <v>84.7</v>
      </c>
      <c r="E80" s="33">
        <v>12.8</v>
      </c>
      <c r="F80" s="17">
        <f t="shared" si="1"/>
        <v>-84.899999999999991</v>
      </c>
      <c r="G80" s="37"/>
    </row>
    <row r="81" spans="1:7" x14ac:dyDescent="0.3">
      <c r="A81" s="2" t="s">
        <v>131</v>
      </c>
      <c r="B81" s="5" t="s">
        <v>132</v>
      </c>
      <c r="C81" s="6" t="s">
        <v>18</v>
      </c>
      <c r="D81" s="34">
        <f t="shared" ref="D81:E81" si="5">SUM(D83:D90)</f>
        <v>11067.34</v>
      </c>
      <c r="E81" s="34">
        <f t="shared" si="5"/>
        <v>5509.42</v>
      </c>
      <c r="F81" s="17">
        <f t="shared" si="1"/>
        <v>-50.300000000000004</v>
      </c>
      <c r="G81" s="37"/>
    </row>
    <row r="82" spans="1:7" x14ac:dyDescent="0.3">
      <c r="A82" s="2"/>
      <c r="B82" s="5" t="s">
        <v>19</v>
      </c>
      <c r="C82" s="6"/>
      <c r="E82" s="33"/>
      <c r="F82" s="17"/>
      <c r="G82" s="37"/>
    </row>
    <row r="83" spans="1:7" x14ac:dyDescent="0.3">
      <c r="A83" s="2" t="s">
        <v>133</v>
      </c>
      <c r="B83" s="5" t="s">
        <v>134</v>
      </c>
      <c r="C83" s="6" t="s">
        <v>18</v>
      </c>
      <c r="D83" s="34">
        <v>1651.23</v>
      </c>
      <c r="E83" s="33">
        <v>1283.5999999999999</v>
      </c>
      <c r="F83" s="17">
        <f t="shared" ref="F83:F98" si="6">ROUNDUP((E83-D83)/D83*100,1)</f>
        <v>-22.3</v>
      </c>
      <c r="G83" s="37"/>
    </row>
    <row r="84" spans="1:7" x14ac:dyDescent="0.3">
      <c r="A84" s="2" t="s">
        <v>135</v>
      </c>
      <c r="B84" s="5" t="s">
        <v>136</v>
      </c>
      <c r="C84" s="6" t="s">
        <v>18</v>
      </c>
      <c r="D84" s="34">
        <v>1219.43</v>
      </c>
      <c r="E84" s="33">
        <v>1063</v>
      </c>
      <c r="F84" s="17">
        <f t="shared" si="6"/>
        <v>-12.9</v>
      </c>
      <c r="G84" s="37"/>
    </row>
    <row r="85" spans="1:7" x14ac:dyDescent="0.3">
      <c r="A85" s="2" t="s">
        <v>137</v>
      </c>
      <c r="B85" s="5" t="s">
        <v>138</v>
      </c>
      <c r="C85" s="6" t="s">
        <v>18</v>
      </c>
      <c r="D85" s="34">
        <v>203</v>
      </c>
      <c r="E85" s="33">
        <v>86.16</v>
      </c>
      <c r="F85" s="17">
        <f t="shared" si="6"/>
        <v>-57.6</v>
      </c>
      <c r="G85" s="37"/>
    </row>
    <row r="86" spans="1:7" x14ac:dyDescent="0.3">
      <c r="A86" s="2" t="s">
        <v>139</v>
      </c>
      <c r="B86" s="5" t="s">
        <v>140</v>
      </c>
      <c r="C86" s="6" t="s">
        <v>18</v>
      </c>
      <c r="D86" s="34">
        <v>982.68</v>
      </c>
      <c r="E86" s="33">
        <v>260.86</v>
      </c>
      <c r="F86" s="17">
        <f t="shared" si="6"/>
        <v>-73.5</v>
      </c>
      <c r="G86" s="37"/>
    </row>
    <row r="87" spans="1:7" ht="28.5" customHeight="1" x14ac:dyDescent="0.3">
      <c r="A87" s="2" t="s">
        <v>141</v>
      </c>
      <c r="B87" s="5" t="s">
        <v>142</v>
      </c>
      <c r="C87" s="6" t="s">
        <v>18</v>
      </c>
      <c r="D87" s="34">
        <v>2055.46</v>
      </c>
      <c r="E87" s="33">
        <v>2703.83</v>
      </c>
      <c r="F87" s="17">
        <f t="shared" si="6"/>
        <v>31.6</v>
      </c>
      <c r="G87" s="66" t="s">
        <v>188</v>
      </c>
    </row>
    <row r="88" spans="1:7" ht="28.5" customHeight="1" x14ac:dyDescent="0.3">
      <c r="A88" s="2" t="s">
        <v>143</v>
      </c>
      <c r="B88" s="5" t="s">
        <v>144</v>
      </c>
      <c r="C88" s="6" t="s">
        <v>18</v>
      </c>
      <c r="D88" s="34">
        <v>49.8</v>
      </c>
      <c r="E88" s="33">
        <v>111.97</v>
      </c>
      <c r="F88" s="17">
        <f t="shared" si="6"/>
        <v>124.89999999999999</v>
      </c>
      <c r="G88" s="67"/>
    </row>
    <row r="89" spans="1:7" ht="28" x14ac:dyDescent="0.3">
      <c r="A89" s="2" t="s">
        <v>145</v>
      </c>
      <c r="B89" s="5" t="s">
        <v>146</v>
      </c>
      <c r="C89" s="6" t="s">
        <v>18</v>
      </c>
      <c r="D89" s="34">
        <v>766.49</v>
      </c>
      <c r="E89" s="33"/>
      <c r="F89" s="17">
        <f t="shared" si="6"/>
        <v>-100</v>
      </c>
      <c r="G89" s="28" t="s">
        <v>190</v>
      </c>
    </row>
    <row r="90" spans="1:7" ht="28" x14ac:dyDescent="0.3">
      <c r="A90" s="2" t="s">
        <v>147</v>
      </c>
      <c r="B90" s="5" t="s">
        <v>148</v>
      </c>
      <c r="C90" s="6" t="s">
        <v>18</v>
      </c>
      <c r="D90" s="34">
        <v>4139.25</v>
      </c>
      <c r="E90" s="33"/>
      <c r="F90" s="17">
        <f t="shared" si="6"/>
        <v>-100</v>
      </c>
      <c r="G90" s="28" t="s">
        <v>190</v>
      </c>
    </row>
    <row r="91" spans="1:7" x14ac:dyDescent="0.3">
      <c r="A91" s="2" t="s">
        <v>149</v>
      </c>
      <c r="B91" s="5" t="s">
        <v>150</v>
      </c>
      <c r="C91" s="6" t="s">
        <v>18</v>
      </c>
      <c r="D91" s="31"/>
      <c r="E91" s="33"/>
      <c r="F91" s="17"/>
      <c r="G91" s="37"/>
    </row>
    <row r="92" spans="1:7" s="23" customFormat="1" x14ac:dyDescent="0.3">
      <c r="A92" s="7" t="s">
        <v>151</v>
      </c>
      <c r="B92" s="3" t="s">
        <v>152</v>
      </c>
      <c r="C92" s="4" t="s">
        <v>18</v>
      </c>
      <c r="D92" s="35">
        <v>4640603.898542</v>
      </c>
      <c r="E92" s="35">
        <f>E17+E54</f>
        <v>2079722.9956782146</v>
      </c>
      <c r="F92" s="16">
        <f t="shared" si="6"/>
        <v>-55.2</v>
      </c>
      <c r="G92" s="24"/>
    </row>
    <row r="93" spans="1:7" x14ac:dyDescent="0.3">
      <c r="A93" s="2" t="s">
        <v>153</v>
      </c>
      <c r="B93" s="1" t="s">
        <v>154</v>
      </c>
      <c r="C93" s="6" t="s">
        <v>18</v>
      </c>
      <c r="D93" s="34"/>
      <c r="E93" s="33"/>
      <c r="F93" s="17"/>
      <c r="G93" s="37"/>
    </row>
    <row r="94" spans="1:7" ht="28" x14ac:dyDescent="0.3">
      <c r="A94" s="2" t="s">
        <v>155</v>
      </c>
      <c r="B94" s="5" t="s">
        <v>156</v>
      </c>
      <c r="C94" s="6" t="s">
        <v>18</v>
      </c>
      <c r="D94" s="34"/>
      <c r="E94" s="33"/>
      <c r="F94" s="17"/>
      <c r="G94" s="37"/>
    </row>
    <row r="95" spans="1:7" s="23" customFormat="1" x14ac:dyDescent="0.3">
      <c r="A95" s="25" t="s">
        <v>157</v>
      </c>
      <c r="B95" s="3" t="s">
        <v>158</v>
      </c>
      <c r="C95" s="4" t="s">
        <v>18</v>
      </c>
      <c r="D95" s="35">
        <v>4640603.898542</v>
      </c>
      <c r="E95" s="35">
        <v>2120366.5315545113</v>
      </c>
      <c r="F95" s="16">
        <f t="shared" si="6"/>
        <v>-54.4</v>
      </c>
      <c r="G95" s="24"/>
    </row>
    <row r="96" spans="1:7" x14ac:dyDescent="0.3">
      <c r="A96" s="2" t="s">
        <v>159</v>
      </c>
      <c r="B96" s="5" t="s">
        <v>160</v>
      </c>
      <c r="C96" s="6" t="s">
        <v>161</v>
      </c>
      <c r="D96" s="36">
        <v>2278.3560000000002</v>
      </c>
      <c r="E96" s="15">
        <v>1371.211</v>
      </c>
      <c r="F96" s="17">
        <f t="shared" si="6"/>
        <v>-39.9</v>
      </c>
      <c r="G96" s="37"/>
    </row>
    <row r="97" spans="1:7" x14ac:dyDescent="0.3">
      <c r="A97" s="64" t="s">
        <v>162</v>
      </c>
      <c r="B97" s="65" t="s">
        <v>163</v>
      </c>
      <c r="C97" s="6" t="s">
        <v>164</v>
      </c>
      <c r="D97" s="36">
        <v>25</v>
      </c>
      <c r="E97" s="30">
        <v>25</v>
      </c>
      <c r="F97" s="17">
        <f t="shared" si="6"/>
        <v>0</v>
      </c>
      <c r="G97" s="37"/>
    </row>
    <row r="98" spans="1:7" x14ac:dyDescent="0.3">
      <c r="A98" s="64"/>
      <c r="B98" s="65"/>
      <c r="C98" s="6" t="s">
        <v>161</v>
      </c>
      <c r="D98" s="36">
        <v>759.45</v>
      </c>
      <c r="E98" s="30">
        <f>E52</f>
        <v>418.83</v>
      </c>
      <c r="F98" s="17">
        <f t="shared" si="6"/>
        <v>-44.9</v>
      </c>
      <c r="G98" s="37"/>
    </row>
    <row r="99" spans="1:7" s="23" customFormat="1" ht="15" x14ac:dyDescent="0.3">
      <c r="A99" s="9" t="s">
        <v>165</v>
      </c>
      <c r="B99" s="3" t="s">
        <v>166</v>
      </c>
      <c r="C99" s="10" t="s">
        <v>167</v>
      </c>
      <c r="D99" s="22">
        <v>2036.8212423967104</v>
      </c>
      <c r="E99" s="29">
        <f t="shared" ref="E99" si="7">E95/E96</f>
        <v>1546.34591726183</v>
      </c>
      <c r="F99" s="16">
        <f>ROUNDUP((E99-D99)/D99*100,1)</f>
        <v>-24.1</v>
      </c>
      <c r="G99" s="24"/>
    </row>
    <row r="101" spans="1:7" s="46" customFormat="1" ht="31.5" customHeight="1" x14ac:dyDescent="0.35">
      <c r="B101" s="51" t="s">
        <v>172</v>
      </c>
      <c r="C101" s="48" t="s">
        <v>8</v>
      </c>
      <c r="D101" s="48"/>
      <c r="F101" s="47"/>
    </row>
    <row r="102" spans="1:7" s="46" customFormat="1" ht="31.5" customHeight="1" x14ac:dyDescent="0.35">
      <c r="B102" s="51" t="s">
        <v>173</v>
      </c>
      <c r="C102" s="48" t="s">
        <v>174</v>
      </c>
      <c r="D102" s="48"/>
      <c r="F102" s="47"/>
    </row>
    <row r="103" spans="1:7" s="46" customFormat="1" ht="31.5" customHeight="1" x14ac:dyDescent="0.35">
      <c r="B103" s="51" t="s">
        <v>175</v>
      </c>
      <c r="C103" s="48" t="s">
        <v>176</v>
      </c>
      <c r="D103" s="49"/>
      <c r="F103" s="47"/>
    </row>
    <row r="104" spans="1:7" s="46" customFormat="1" ht="31.5" customHeight="1" x14ac:dyDescent="0.35">
      <c r="B104" s="51" t="s">
        <v>177</v>
      </c>
      <c r="C104" s="52" t="s">
        <v>178</v>
      </c>
      <c r="D104" s="49"/>
      <c r="F104" s="47"/>
    </row>
    <row r="105" spans="1:7" s="46" customFormat="1" ht="31.5" customHeight="1" x14ac:dyDescent="0.35">
      <c r="B105" s="51" t="s">
        <v>179</v>
      </c>
      <c r="C105" s="48" t="s">
        <v>183</v>
      </c>
      <c r="D105" s="48"/>
      <c r="F105" s="47"/>
    </row>
    <row r="106" spans="1:7" s="46" customFormat="1" ht="31.5" customHeight="1" x14ac:dyDescent="0.35">
      <c r="B106" s="51" t="s">
        <v>180</v>
      </c>
      <c r="C106" s="48" t="s">
        <v>182</v>
      </c>
      <c r="D106" s="48"/>
      <c r="F106" s="47"/>
    </row>
    <row r="107" spans="1:7" s="46" customFormat="1" ht="31.5" customHeight="1" x14ac:dyDescent="0.35">
      <c r="B107" s="51" t="s">
        <v>181</v>
      </c>
      <c r="C107" s="48" t="s">
        <v>184</v>
      </c>
      <c r="D107" s="50"/>
      <c r="F107" s="47"/>
    </row>
    <row r="108" spans="1:7" s="46" customFormat="1" ht="31.5" customHeight="1" x14ac:dyDescent="0.35">
      <c r="B108" s="48"/>
      <c r="C108" s="48"/>
      <c r="D108" s="50"/>
      <c r="F108" s="47"/>
    </row>
  </sheetData>
  <mergeCells count="17">
    <mergeCell ref="A52:A53"/>
    <mergeCell ref="B52:B53"/>
    <mergeCell ref="A97:A98"/>
    <mergeCell ref="B97:B98"/>
    <mergeCell ref="G34:G35"/>
    <mergeCell ref="G60:G61"/>
    <mergeCell ref="G87:G88"/>
    <mergeCell ref="E13:E14"/>
    <mergeCell ref="A9:G9"/>
    <mergeCell ref="A10:G10"/>
    <mergeCell ref="A11:G11"/>
    <mergeCell ref="A13:A14"/>
    <mergeCell ref="B13:B14"/>
    <mergeCell ref="C13:C14"/>
    <mergeCell ref="D13:D14"/>
    <mergeCell ref="F13:F14"/>
    <mergeCell ref="G13:G14"/>
  </mergeCells>
  <hyperlinks>
    <hyperlink ref="C104" r:id="rId1"/>
  </hyperlinks>
  <pageMargins left="0.70866141732283472" right="0.70866141732283472" top="0.74803149606299213" bottom="0.74803149606299213" header="0.31496062992125984" footer="0.31496062992125984"/>
  <pageSetup paperSize="9" scale="61" fitToHeight="3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Голубченко</dc:creator>
  <cp:lastModifiedBy>kivanov</cp:lastModifiedBy>
  <cp:lastPrinted>2019-06-04T08:41:51Z</cp:lastPrinted>
  <dcterms:created xsi:type="dcterms:W3CDTF">2019-06-04T04:30:51Z</dcterms:created>
  <dcterms:modified xsi:type="dcterms:W3CDTF">2019-06-05T08:56:46Z</dcterms:modified>
</cp:coreProperties>
</file>